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ecas" reservationPassword="0"/>
  <workbookPr/>
  <bookViews>
    <workbookView xWindow="240" yWindow="120" windowWidth="14940" windowHeight="9225" activeTab="0"/>
  </bookViews>
  <sheets>
    <sheet name="Rekapitulace" sheetId="1" r:id="rId1"/>
    <sheet name="SO 002.2" sheetId="2" r:id="rId2"/>
    <sheet name="SO 101.2" sheetId="3" r:id="rId3"/>
    <sheet name="SO 182.2" sheetId="4" r:id="rId4"/>
    <sheet name="SO 190.2" sheetId="5" r:id="rId5"/>
  </sheets>
  <definedNames/>
  <calcPr/>
  <webPublishing/>
</workbook>
</file>

<file path=xl/sharedStrings.xml><?xml version="1.0" encoding="utf-8"?>
<sst xmlns="http://schemas.openxmlformats.org/spreadsheetml/2006/main" count="547" uniqueCount="186">
  <si>
    <t>Firma: Krajská správa a údržba silnic Vysočiny, příspěvková organizace</t>
  </si>
  <si>
    <t>Rekapitulace ceny</t>
  </si>
  <si>
    <t>Stavba: 2023 - III/11255 Rynárec - Janovice (úsek: most Houserovka - Benátky)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</si>
  <si>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</si>
  <si>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</si>
  <si>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</si>
  <si>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</si>
  <si>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</si>
  <si>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</si>
  <si>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</si>
  <si>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</si>
  <si>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</si>
  <si>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</si>
  <si>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</si>
  <si>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</si>
  <si>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</t>
  </si>
  <si>
    <t>III/11255 Rynárec - Janovice (úsek: most Houserovka - Benátky)</t>
  </si>
  <si>
    <t>O</t>
  </si>
  <si>
    <t>Rozpočet:</t>
  </si>
  <si>
    <t>0,00</t>
  </si>
  <si>
    <t>15,00</t>
  </si>
  <si>
    <t>21,00</t>
  </si>
  <si>
    <t>5</t>
  </si>
  <si>
    <t>3</t>
  </si>
  <si>
    <t>2</t>
  </si>
  <si>
    <t>SO 002.2</t>
  </si>
  <si>
    <t>Ostatní a vedlejší náklady km 4,200 - 5,280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</si>
  <si>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</si>
  <si>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</si>
  <si>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</si>
  <si>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</si>
  <si>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</si>
  <si>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</si>
  <si>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</si>
  <si>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</si>
  <si>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</si>
  <si>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</si>
  <si>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</si>
  <si>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</si>
  <si>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</si>
  <si>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</si>
  <si>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</si>
  <si>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</si>
  <si>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</si>
  <si>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</si>
  <si>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</si>
  <si>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</si>
  <si>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</si>
  <si>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</si>
  <si>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</si>
  <si>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</si>
  <si>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Zkoušení konstrukcí a prací</t>
  </si>
  <si>
    <t>VV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</si>
  <si>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</si>
  <si>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</si>
  <si>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</si>
  <si>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</si>
  <si>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vytyčení a ochrana inženýrských sítí v prostoru stavby</t>
  </si>
  <si>
    <t>zahrnuje veškeré náklady spojené s objednatelem požadovanými zařízeními</t>
  </si>
  <si>
    <t>02910</t>
  </si>
  <si>
    <t>OSTATNÍ POŽADAVKY - ZEMĚMĚŘIČSKÁ MĚŘENÍ</t>
  </si>
  <si>
    <t>vytyčení stavby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</si>
  <si>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</si>
  <si>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</si>
  <si>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</si>
  <si>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geometrické zaměření skutečného stavu po dokončení stavby (grafika+CD), na katastrální mapě</t>
  </si>
  <si>
    <t>zahrnuje veškeré náklady spojené s objednatelem požadovanými pracemi</t>
  </si>
  <si>
    <t>02944</t>
  </si>
  <si>
    <t>OSTAT POŽADAVKY - DOKUMENTACE SKUTEC PROVEDENÍ V DIGIT FORME</t>
  </si>
  <si>
    <t>Vypracování DSPS (digitálně + 1x tištěně)</t>
  </si>
  <si>
    <t>02945</t>
  </si>
  <si>
    <t>OSTAT POŽADAVKY - GEOMETRICKÝ PLÁN</t>
  </si>
  <si>
    <t>Geometrický plán vč. projednání, vložení na katastr.</t>
  </si>
  <si>
    <t>položka zahrnuje:         
- prípravu podkladu, vyhotovení žádosti pro vklad na katastrální úrad  
- polní práce spojené s vyhotovením geometrického plánu  
- výpocetní a grafické kancelárské práce  
- úrední overení výsledného elaborátu  
- schválení návrhu vkladu do katastru nemovitostí príslušným katastrálním úradem</t>
  </si>
  <si>
    <t>7</t>
  </si>
  <si>
    <t>02946</t>
  </si>
  <si>
    <t>OSTAT POŽADAVKY - FOTODOKUMENTACE</t>
  </si>
  <si>
    <t>pasportizace silnice a nemovitostí před začátkem, po dokončení prací, 1x měsíčně během stavby, v obcích - CD</t>
  </si>
  <si>
    <t>položka zahrnuje:  
- fotodokumentaci zadavatelem požadovaného deje a konstrukcí v požadovaných casových intervalech  
- zadavatelem specifikované výstupy (fotografie v papírovém a digitálním formátu) v požadovaném poctu</t>
  </si>
  <si>
    <t>8</t>
  </si>
  <si>
    <t>02950</t>
  </si>
  <si>
    <t>OSTATNÍ POŽADAVKY - POSUDKY, KONTROLY, REVIZNÍ ZPRÁVY</t>
  </si>
  <si>
    <t>Požadavky BOZP v průběhu stavby. Čerpáno se souhlasem TDS.</t>
  </si>
  <si>
    <t>02990</t>
  </si>
  <si>
    <t>OSTATNÍ POŽADAVKY - INFORMAČNÍ TABULE</t>
  </si>
  <si>
    <t>Informační billboard. Název akce, investor, zhotovitel, dle manuálu zhotovitele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</si>
  <si>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</si>
  <si>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101.2</t>
  </si>
  <si>
    <t>Silnice III/11255 km 4,200 - 5,280</t>
  </si>
  <si>
    <t>014102</t>
  </si>
  <si>
    <t>POPLATKY ZA SKLÁDKU</t>
  </si>
  <si>
    <t>T</t>
  </si>
  <si>
    <t>zahrnuje veškeré poplatky provozovateli skládky související s uložením odpadu na skládce. ČERPÁNO SE SOUHLASEM INVESTORA.</t>
  </si>
  <si>
    <t>odkop zeminy (pol. č. 123737- pol. č. 17310) (209,000000 (123737)-20,000000 (17310))*2=378,00000 [B]</t>
  </si>
  <si>
    <t>zahrnuje veškeré poplatky provozovateli skládky související s uložením odpadu na skládce.</t>
  </si>
  <si>
    <t>Zemní práce</t>
  </si>
  <si>
    <t>113136</t>
  </si>
  <si>
    <t>ODSTRANENÍ KRYTU ZPEVNENÝCH PLOCH S ASFALT POJIVEM, ODVOZ DO 12KM</t>
  </si>
  <si>
    <t>M3</t>
  </si>
  <si>
    <t>odkop zeminy v místě stavby.</t>
  </si>
  <si>
    <t>odkop zeminy pro sanaci podloží (odhad 15% z celkové délky trasy) 0,15*6,1*0,5*1045=478,08750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</si>
  <si>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</si>
  <si>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123737</t>
  </si>
  <si>
    <t>ODKOP PRO SPOD STAVBU SILNIC A ŽELEZNIC TŘ. I, ODVOZ DO 16KM</t>
  </si>
  <si>
    <t>Odkop zeminy v místě stavby.</t>
  </si>
  <si>
    <t>odkop zeminy v místě pod nezpevněnou krajnicí 0,5*0,2*2090=209,00000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</si>
  <si>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</si>
  <si>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</t>
  </si>
  <si>
    <t>ULOŽENÍ SYPANINY DO NÁSYPU SE ZHUTNENÍM</t>
  </si>
  <si>
    <t>Sanace podloží R-materiálem. ČERPÁNO SE SOUHLASEM INVESTORA.</t>
  </si>
  <si>
    <t>sanace podloží v tl. min. 500 mm (odhad 15% z celkové délky trasy) 0,15*6,1*0,5*1045=478,08750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</si>
  <si>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</si>
  <si>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17310</t>
  </si>
  <si>
    <t>ZEMNÍ KRAJNICE A DOSYPÁVKY SE ZHUTNENÍM</t>
  </si>
  <si>
    <t>Dosypávky v místě krajnic zeminou z výkopů. ČERPÁNO SE SOUHLASEM TDS.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</si>
  <si>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svahování, hutnení a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</si>
  <si>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Komunikace</t>
  </si>
  <si>
    <t>567306</t>
  </si>
  <si>
    <t>VRSTVY PRO OBNOVU A OPRAVY Z RECYKLOVANÉHO MATERIÁLU</t>
  </si>
  <si>
    <t>R-materiál pro sanaci podloží. ČERPÁNO SE SOUHLASEM INVESTORA.</t>
  </si>
  <si>
    <t>Dle pol. 17110 478,088000 (17110)=478,08800 [A]</t>
  </si>
  <si>
    <t>- dodání recyklátu v požadované kvalite  
- ocištení podkladu  
- uložení recyklátu dle predepsaného technologického predpisu, zhutnení vrstvy v predepsané tlouštce  
- zrízení vrstvy bez rozlišení šírky, pokládání vrstvy po etapách, vcetne pracovních spar a spoju  
- úpravu napojení, ukoncení   
- nezahrnuje postriky, nátery</t>
  </si>
  <si>
    <t>567504</t>
  </si>
  <si>
    <t>VRSTVY PRO OBNOVU A OPRAVY RECYK ZA STUDENA CEM A ASF EMULZÍ</t>
  </si>
  <si>
    <t>Recyklace RS 0/32 CA (na místě) tl. 250 mm</t>
  </si>
  <si>
    <t>v km 4,200 - 5,280 7*1045*0,25=1 828,75000 [A]</t>
  </si>
  <si>
    <t>- dodání materiálu predepsaných pro recyklaci za studena  
- provedení recyklace dle predepsaného technologického predpisu, zhutnení vrstvy v predepsané tlouštce  
- zrízení vrstvy bez rozlišení šírky, pokládání vrstvy po etapách  
- úpravu napojení, ukoncení  
- nezahrnuje postriky, nátery</t>
  </si>
  <si>
    <t>56962</t>
  </si>
  <si>
    <t>ZPEVNENÍ KRAJNIC Z RECYKLOVANÉHO MATERIÁLU TL DO 100MM</t>
  </si>
  <si>
    <t>M2</t>
  </si>
  <si>
    <t>zpevnění krajnic z R-materiálu v tl. 100 mm 0,5*2090=1 045,00000 [A]</t>
  </si>
  <si>
    <t>572121</t>
  </si>
  <si>
    <t>INFILTRACNÍ POSTRIK ASFALTOVÝ DO 1,0KG/M2</t>
  </si>
  <si>
    <t>kationaktivní asfaltová emulze, PS-C, 0,3 kg/m2 po vyštěpení na vrstvě RS 0/32 CA</t>
  </si>
  <si>
    <t>plocha pod podkladní vrstvou v hlavní trase, 0,3kg/m2 po vyštěpení 6,2*1045=6 479,00000 [A]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</si>
  <si>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</si>
  <si>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572213</t>
  </si>
  <si>
    <t>SPOJOVACÍ POSTŘIK Z EMULZE DO 0,5KG/M2</t>
  </si>
  <si>
    <t>kationaktivní asfaltová emulze, PS-C, 0,3 kg/m2 a 0,4 kg/m2 po vyštěpení</t>
  </si>
  <si>
    <t>plocha pod obrusnou vrstvou v hlavní trase, 0,3kg/m2 po vyštěpení 6,1*1045=6 374,50000 [A] 
plocha pod obrusnou vrstvou v místě křižovatek, 0,3 kg/m2 po vyštěpení (odečteno v autocadu) 25=25,00000 [B] 
plocha pod podkladní vrstvou v místě křižovatek, 0,4 kg/m2 po vyštěpení (odečteno v autocadu) 12,5=12,50000 [C] 
Celkové množství 6412.000000=6 412,00000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</si>
  <si>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</si>
  <si>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11</t>
  </si>
  <si>
    <t>574A34</t>
  </si>
  <si>
    <t>ASFALTOVÝ BETON PRO OBRUSNÉ VRSTVY ACO 11+, 11S TL. 40MM</t>
  </si>
  <si>
    <t>asfaltový beton pro obrusné vrstvy z ACO 11+</t>
  </si>
  <si>
    <t>asfaltový beton pro obrusné vrstvy z ACO 11 v hlavní trase: 6*1045=6 270,00000 [A] 
asfaltový beton pro obrusné vrstvy z ACO 11 v místě křižovatek a sjezdů (odečteno v autocadu): 25=25,00000 [B] 
Celkové množství 6295.000000=6 295,00000 [C]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</si>
  <si>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</si>
  <si>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12</t>
  </si>
  <si>
    <t>574C56</t>
  </si>
  <si>
    <t>ASFALTOVÝ BETON PRO LOŽNÍ VRSTVY ACL 16+, 16S TL. 60MM</t>
  </si>
  <si>
    <t>asfaltový beton pro ložní vrstvy z ACP 16+</t>
  </si>
  <si>
    <t>asfaltový beton pro ložní vrstvy z ACP 16+ v hlavní trase: 6,1*1045=6 374,50000 [A] 
asfaltový beton pro ložní vrstvy z ACO 11 v místě křižovatek a sjezdů (odečteno v autocadu): 12,5=12,50000 [B] 
Celkové množství 6387.000000=6 387,00000 [C]</t>
  </si>
  <si>
    <t>Ostatní konstrukce a práce</t>
  </si>
  <si>
    <t>13</t>
  </si>
  <si>
    <t>919112</t>
  </si>
  <si>
    <t>ŘEZÁNÍ ASFALTOVÉHO KRYTU VOZOVEK TL DO 100MM</t>
  </si>
  <si>
    <t>M</t>
  </si>
  <si>
    <t>spáry v napojení na stávající komunikace a sjezdy</t>
  </si>
  <si>
    <t>spáry v napojení na stávající komunikace a sjezdy: 54,3=54,30000 [A] 
spáry v napojení na rozhraní etap 6=6,00000 [B] 
Celkové množství 60.300000=60,30000 [C]</t>
  </si>
  <si>
    <t>položka zahrnuje řezání vozovkové vrstvy v předepsané tloušťce, včetně spotřeby vody</t>
  </si>
  <si>
    <t>14</t>
  </si>
  <si>
    <t>931325</t>
  </si>
  <si>
    <t>TĚSNĚNÍ DILATAČ SPAR ASF ZÁLIVKOU MODIFIK PRŮŘ DO 600MM2</t>
  </si>
  <si>
    <t>viz položka č. 919112</t>
  </si>
  <si>
    <t>viz položka č. 919112: 60,3=60,30000 [A]</t>
  </si>
  <si>
    <t>položka zahrnuje dodávku a osazení předepsaného materiálu, očištění ploch spáry před úpravou, očištění okolí spáry po úpravě  
nezahrnuje těsnící profil</t>
  </si>
  <si>
    <t>SO 182.2</t>
  </si>
  <si>
    <t>Dopravně inženýrské opatření km 4,200 - 5,280</t>
  </si>
  <si>
    <t>02720</t>
  </si>
  <si>
    <t>POMOC PRÁCE ZŘÍZ NEBO ZAJIŠŤ REGULACI A OCHRANU DOPRAVY</t>
  </si>
  <si>
    <t>Kompletní dopravní opatření během stavby, včetně projednání na příslušných úřadech.</t>
  </si>
  <si>
    <t>SO 190.2</t>
  </si>
  <si>
    <t>Trvalé dopravní značení km 4,200 - 5,280</t>
  </si>
  <si>
    <t>91228</t>
  </si>
  <si>
    <t>SMĚROVÉ SLOUPKY Z PLAST HMOT VČETNĚ ODRAZNÉHO PÁSKU</t>
  </si>
  <si>
    <t>KUS</t>
  </si>
  <si>
    <t>Výška 0,80 m, červená barva, KRUHOVÝ profil - Z11g. V místech vyústění účelových komunikací dle KSIT</t>
  </si>
  <si>
    <t>Výška 0,80 m, červená barva, KRUHOVÝ profil - Z11g. V místech vyústění účelových komunikací dle KSIT: 20=20,00000 [A]</t>
  </si>
  <si>
    <t>položka zahrnuje:  
- dodání a osazení sloupku včetně nutných zemních prací  
- vnitrostaveništní a mimostaveništní doprava  
- odrazky plastové nebo z retroreflexní fólie</t>
  </si>
  <si>
    <t>Výška 0,80 m, bílá barva</t>
  </si>
  <si>
    <t>doplnění sloupků v celé trase: 20=20,00000 [A]</t>
  </si>
  <si>
    <t>915111</t>
  </si>
  <si>
    <t>VODOROVNÉ DOPRAVNÍ ZNAČENÍ BARVOU HLADKÉ - DODÁVKA A POKLÁDKA</t>
  </si>
  <si>
    <t>Dopravní značení bílou barvou.</t>
  </si>
  <si>
    <t>V2b (1.5/1.5/0.125): 0,125*43=5,37500 [A] 
V4 (0.125): 0,125*2050=256,25000 [B] 
Celkové množství 261.625000=261,62500 [C]</t>
  </si>
  <si>
    <t>položka zahrnuje:  
- dodání a pokládku nátěrového materiálu (měří se pouze natíraná plocha) 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</si>
</sst>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002.2'!I3</f>
      </c>
      <c s="21">
        <f>'SO 002.2'!O2</f>
      </c>
      <c s="21">
        <f>C10+D10</f>
      </c>
    </row>
    <row r="11" spans="1:5" ht="12.75" customHeight="1">
      <c r="A11" s="20" t="s">
        <v>87</v>
      </c>
      <c s="20" t="s">
        <v>88</v>
      </c>
      <c s="21">
        <f>'SO 101.2'!I3</f>
      </c>
      <c s="21">
        <f>'SO 101.2'!O2</f>
      </c>
      <c s="21">
        <f>C11+D11</f>
      </c>
    </row>
    <row r="12" spans="1:5" ht="12.75" customHeight="1">
      <c r="A12" s="20" t="s">
        <v>166</v>
      </c>
      <c s="20" t="s">
        <v>167</v>
      </c>
      <c s="21">
        <f>'SO 182.2'!I3</f>
      </c>
      <c s="21">
        <f>'SO 182.2'!O2</f>
      </c>
      <c s="21">
        <f>C12+D12</f>
      </c>
    </row>
    <row r="13" spans="1:5" ht="12.75" customHeight="1">
      <c r="A13" s="20" t="s">
        <v>171</v>
      </c>
      <c s="20" t="s">
        <v>172</v>
      </c>
      <c s="21">
        <f>'SO 190.2'!I3</f>
      </c>
      <c s="21">
        <f>'SO 190.2'!O2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24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57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58</v>
      </c>
    </row>
    <row r="17" spans="1:16" ht="12.75">
      <c r="A17" s="25" t="s">
        <v>45</v>
      </c>
      <c s="29" t="s">
        <v>23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12.75">
      <c r="A18" s="34" t="s">
        <v>50</v>
      </c>
      <c r="E18" s="35" t="s">
        <v>61</v>
      </c>
    </row>
    <row r="19" spans="1:5" ht="12.75">
      <c r="A19" s="36" t="s">
        <v>52</v>
      </c>
      <c r="E19" s="37" t="s">
        <v>47</v>
      </c>
    </row>
    <row r="20" spans="1:5" ht="38.25">
      <c r="A20" t="s">
        <v>53</v>
      </c>
      <c r="E20" s="35" t="s">
        <v>62</v>
      </c>
    </row>
    <row r="21" spans="1:16" ht="12.75">
      <c r="A21" s="25" t="s">
        <v>45</v>
      </c>
      <c s="29" t="s">
        <v>34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25.5">
      <c r="A22" s="34" t="s">
        <v>50</v>
      </c>
      <c r="E22" s="35" t="s">
        <v>65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66</v>
      </c>
    </row>
    <row r="25" spans="1:16" ht="12.75">
      <c r="A25" s="25" t="s">
        <v>45</v>
      </c>
      <c s="29" t="s">
        <v>22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69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66</v>
      </c>
    </row>
    <row r="29" spans="1:16" ht="12.75">
      <c r="A29" s="25" t="s">
        <v>45</v>
      </c>
      <c s="29" t="s">
        <v>37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ROUND(ROUND(H29,2)*ROUND(G29,5),2)</f>
      </c>
      <c r="O29">
        <f>(I29*21)/100</f>
      </c>
      <c t="s">
        <v>24</v>
      </c>
    </row>
    <row r="30" spans="1:5" ht="12.75">
      <c r="A30" s="34" t="s">
        <v>50</v>
      </c>
      <c r="E30" s="35" t="s">
        <v>72</v>
      </c>
    </row>
    <row r="31" spans="1:5" ht="12.75">
      <c r="A31" s="36" t="s">
        <v>52</v>
      </c>
      <c r="E31" s="37" t="s">
        <v>47</v>
      </c>
    </row>
    <row r="32" spans="1:5" ht="76.5">
      <c r="A32" t="s">
        <v>53</v>
      </c>
      <c r="E32" s="35" t="s">
        <v>73</v>
      </c>
    </row>
    <row r="33" spans="1:16" ht="12.75">
      <c r="A33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ROUND(ROUND(H33,2)*ROUND(G33,5),2)</f>
      </c>
      <c r="O33">
        <f>(I33*21)/100</f>
      </c>
      <c t="s">
        <v>24</v>
      </c>
    </row>
    <row r="34" spans="1:5" ht="25.5">
      <c r="A34" s="34" t="s">
        <v>50</v>
      </c>
      <c r="E34" s="35" t="s">
        <v>77</v>
      </c>
    </row>
    <row r="35" spans="1:5" ht="12.75">
      <c r="A35" s="36" t="s">
        <v>52</v>
      </c>
      <c r="E35" s="37" t="s">
        <v>47</v>
      </c>
    </row>
    <row r="36" spans="1:5" ht="63.75">
      <c r="A36" t="s">
        <v>53</v>
      </c>
      <c r="E36" s="35" t="s">
        <v>78</v>
      </c>
    </row>
    <row r="37" spans="1:16" ht="12.75">
      <c r="A37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ROUND(ROUND(H37,2)*ROUND(G37,5),2)</f>
      </c>
      <c r="O37">
        <f>(I37*21)/100</f>
      </c>
      <c t="s">
        <v>24</v>
      </c>
    </row>
    <row r="38" spans="1:5" ht="12.75">
      <c r="A38" s="34" t="s">
        <v>50</v>
      </c>
      <c r="E38" s="35" t="s">
        <v>82</v>
      </c>
    </row>
    <row r="39" spans="1:5" ht="12.75">
      <c r="A39" s="36" t="s">
        <v>52</v>
      </c>
      <c r="E39" s="37" t="s">
        <v>47</v>
      </c>
    </row>
    <row r="40" spans="1:5" ht="12.75">
      <c r="A40" t="s">
        <v>53</v>
      </c>
      <c r="E40" s="35" t="s">
        <v>66</v>
      </c>
    </row>
    <row r="41" spans="1:16" ht="12.75">
      <c r="A41" s="25" t="s">
        <v>45</v>
      </c>
      <c s="29" t="s">
        <v>40</v>
      </c>
      <c s="29" t="s">
        <v>83</v>
      </c>
      <c s="25" t="s">
        <v>47</v>
      </c>
      <c s="30" t="s">
        <v>84</v>
      </c>
      <c s="31" t="s">
        <v>49</v>
      </c>
      <c s="32">
        <v>1</v>
      </c>
      <c s="33">
        <v>0</v>
      </c>
      <c s="33">
        <f>ROUND(ROUND(H41,2)*ROUND(G41,5),2)</f>
      </c>
      <c r="O41">
        <f>(I41*21)/100</f>
      </c>
      <c t="s">
        <v>24</v>
      </c>
    </row>
    <row r="42" spans="1:5" ht="12.75">
      <c r="A42" s="34" t="s">
        <v>50</v>
      </c>
      <c r="E42" s="35" t="s">
        <v>85</v>
      </c>
    </row>
    <row r="43" spans="1:5" ht="12.75">
      <c r="A43" s="36" t="s">
        <v>52</v>
      </c>
      <c r="E43" s="37" t="s">
        <v>47</v>
      </c>
    </row>
    <row r="44" spans="1:5" ht="89.25">
      <c r="A44" t="s">
        <v>53</v>
      </c>
      <c r="E44" s="35" t="s">
        <v>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0+O8+O13+O30+O59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</v>
      </c>
      <c s="38">
        <f>0+I8+I13+I30+I59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87</v>
      </c>
      <c s="6"/>
      <c s="18" t="s">
        <v>88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89</v>
      </c>
      <c s="25" t="s">
        <v>47</v>
      </c>
      <c s="30" t="s">
        <v>90</v>
      </c>
      <c s="31" t="s">
        <v>91</v>
      </c>
      <c s="32">
        <v>378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25.5">
      <c r="A10" s="34" t="s">
        <v>50</v>
      </c>
      <c r="E10" s="35" t="s">
        <v>92</v>
      </c>
    </row>
    <row r="11" spans="1:5" ht="25.5">
      <c r="A11" s="36" t="s">
        <v>52</v>
      </c>
      <c r="E11" s="37" t="s">
        <v>93</v>
      </c>
    </row>
    <row r="12" spans="1:5" ht="25.5">
      <c r="A12" t="s">
        <v>53</v>
      </c>
      <c r="E12" s="35" t="s">
        <v>94</v>
      </c>
    </row>
    <row r="13" spans="1:18" ht="12.75" customHeight="1">
      <c r="A13" s="6" t="s">
        <v>43</v>
      </c>
      <c s="6"/>
      <c s="40" t="s">
        <v>30</v>
      </c>
      <c s="6"/>
      <c s="27" t="s">
        <v>95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25.5">
      <c r="A14" s="25" t="s">
        <v>45</v>
      </c>
      <c s="29" t="s">
        <v>24</v>
      </c>
      <c s="29" t="s">
        <v>96</v>
      </c>
      <c s="25" t="s">
        <v>47</v>
      </c>
      <c s="30" t="s">
        <v>97</v>
      </c>
      <c s="31" t="s">
        <v>98</v>
      </c>
      <c s="32">
        <v>478.088</v>
      </c>
      <c s="33">
        <v>0</v>
      </c>
      <c s="33">
        <f>ROUND(ROUND(H14,2)*ROUND(G14,5),2)</f>
      </c>
      <c r="O14">
        <f>(I14*21)/100</f>
      </c>
      <c t="s">
        <v>24</v>
      </c>
    </row>
    <row r="15" spans="1:5" ht="12.75">
      <c r="A15" s="34" t="s">
        <v>50</v>
      </c>
      <c r="E15" s="35" t="s">
        <v>99</v>
      </c>
    </row>
    <row r="16" spans="1:5" ht="25.5">
      <c r="A16" s="36" t="s">
        <v>52</v>
      </c>
      <c r="E16" s="37" t="s">
        <v>100</v>
      </c>
    </row>
    <row r="17" spans="1:5" ht="63.75">
      <c r="A17" t="s">
        <v>53</v>
      </c>
      <c r="E17" s="35" t="s">
        <v>101</v>
      </c>
    </row>
    <row r="18" spans="1:16" ht="12.75">
      <c r="A18" s="25" t="s">
        <v>45</v>
      </c>
      <c s="29" t="s">
        <v>23</v>
      </c>
      <c s="29" t="s">
        <v>102</v>
      </c>
      <c s="25" t="s">
        <v>47</v>
      </c>
      <c s="30" t="s">
        <v>103</v>
      </c>
      <c s="31" t="s">
        <v>98</v>
      </c>
      <c s="32">
        <v>209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104</v>
      </c>
    </row>
    <row r="20" spans="1:5" ht="12.75">
      <c r="A20" s="36" t="s">
        <v>52</v>
      </c>
      <c r="E20" s="37" t="s">
        <v>105</v>
      </c>
    </row>
    <row r="21" spans="1:5" ht="369.75">
      <c r="A21" t="s">
        <v>53</v>
      </c>
      <c r="E21" s="35" t="s">
        <v>106</v>
      </c>
    </row>
    <row r="22" spans="1:16" ht="12.75">
      <c r="A22" s="25" t="s">
        <v>45</v>
      </c>
      <c s="29" t="s">
        <v>34</v>
      </c>
      <c s="29" t="s">
        <v>107</v>
      </c>
      <c s="25" t="s">
        <v>47</v>
      </c>
      <c s="30" t="s">
        <v>108</v>
      </c>
      <c s="31" t="s">
        <v>98</v>
      </c>
      <c s="32">
        <v>478.088</v>
      </c>
      <c s="33">
        <v>0</v>
      </c>
      <c s="33">
        <f>ROUND(ROUND(H22,2)*ROUND(G22,5),2)</f>
      </c>
      <c r="O22">
        <f>(I22*21)/100</f>
      </c>
      <c t="s">
        <v>24</v>
      </c>
    </row>
    <row r="23" spans="1:5" ht="12.75">
      <c r="A23" s="34" t="s">
        <v>50</v>
      </c>
      <c r="E23" s="35" t="s">
        <v>109</v>
      </c>
    </row>
    <row r="24" spans="1:5" ht="25.5">
      <c r="A24" s="36" t="s">
        <v>52</v>
      </c>
      <c r="E24" s="37" t="s">
        <v>110</v>
      </c>
    </row>
    <row r="25" spans="1:5" ht="267.75">
      <c r="A25" t="s">
        <v>53</v>
      </c>
      <c r="E25" s="35" t="s">
        <v>111</v>
      </c>
    </row>
    <row r="26" spans="1:16" ht="12.75">
      <c r="A26" s="25" t="s">
        <v>45</v>
      </c>
      <c s="29" t="s">
        <v>22</v>
      </c>
      <c s="29" t="s">
        <v>112</v>
      </c>
      <c s="25" t="s">
        <v>47</v>
      </c>
      <c s="30" t="s">
        <v>113</v>
      </c>
      <c s="31" t="s">
        <v>98</v>
      </c>
      <c s="32">
        <v>20</v>
      </c>
      <c s="33">
        <v>0</v>
      </c>
      <c s="33">
        <f>ROUND(ROUND(H26,2)*ROUND(G26,5),2)</f>
      </c>
      <c r="O26">
        <f>(I26*21)/100</f>
      </c>
      <c t="s">
        <v>24</v>
      </c>
    </row>
    <row r="27" spans="1:5" ht="12.75">
      <c r="A27" s="34" t="s">
        <v>50</v>
      </c>
      <c r="E27" s="35" t="s">
        <v>114</v>
      </c>
    </row>
    <row r="28" spans="1:5" ht="12.75">
      <c r="A28" s="36" t="s">
        <v>52</v>
      </c>
      <c r="E28" s="37" t="s">
        <v>47</v>
      </c>
    </row>
    <row r="29" spans="1:5" ht="242.25">
      <c r="A29" t="s">
        <v>53</v>
      </c>
      <c r="E29" s="35" t="s">
        <v>115</v>
      </c>
    </row>
    <row r="30" spans="1:18" ht="12.75" customHeight="1">
      <c r="A30" s="6" t="s">
        <v>43</v>
      </c>
      <c s="6"/>
      <c s="40" t="s">
        <v>22</v>
      </c>
      <c s="6"/>
      <c s="27" t="s">
        <v>116</v>
      </c>
      <c s="6"/>
      <c s="6"/>
      <c s="6"/>
      <c s="41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25" t="s">
        <v>45</v>
      </c>
      <c s="29" t="s">
        <v>37</v>
      </c>
      <c s="29" t="s">
        <v>117</v>
      </c>
      <c s="25" t="s">
        <v>47</v>
      </c>
      <c s="30" t="s">
        <v>118</v>
      </c>
      <c s="31" t="s">
        <v>98</v>
      </c>
      <c s="32">
        <v>478.088</v>
      </c>
      <c s="33">
        <v>0</v>
      </c>
      <c s="33">
        <f>ROUND(ROUND(H31,2)*ROUND(G31,5),2)</f>
      </c>
      <c r="O31">
        <f>(I31*21)/100</f>
      </c>
      <c t="s">
        <v>24</v>
      </c>
    </row>
    <row r="32" spans="1:5" ht="12.75">
      <c r="A32" s="34" t="s">
        <v>50</v>
      </c>
      <c r="E32" s="35" t="s">
        <v>119</v>
      </c>
    </row>
    <row r="33" spans="1:5" ht="12.75">
      <c r="A33" s="36" t="s">
        <v>52</v>
      </c>
      <c r="E33" s="37" t="s">
        <v>120</v>
      </c>
    </row>
    <row r="34" spans="1:5" ht="102">
      <c r="A34" t="s">
        <v>53</v>
      </c>
      <c r="E34" s="35" t="s">
        <v>121</v>
      </c>
    </row>
    <row r="35" spans="1:16" ht="12.75">
      <c r="A35" s="25" t="s">
        <v>45</v>
      </c>
      <c s="29" t="s">
        <v>74</v>
      </c>
      <c s="29" t="s">
        <v>122</v>
      </c>
      <c s="25" t="s">
        <v>47</v>
      </c>
      <c s="30" t="s">
        <v>123</v>
      </c>
      <c s="31" t="s">
        <v>98</v>
      </c>
      <c s="32">
        <v>1828.75</v>
      </c>
      <c s="33">
        <v>0</v>
      </c>
      <c s="33">
        <f>ROUND(ROUND(H35,2)*ROUND(G35,5),2)</f>
      </c>
      <c r="O35">
        <f>(I35*21)/100</f>
      </c>
      <c t="s">
        <v>24</v>
      </c>
    </row>
    <row r="36" spans="1:5" ht="12.75">
      <c r="A36" s="34" t="s">
        <v>50</v>
      </c>
      <c r="E36" s="35" t="s">
        <v>124</v>
      </c>
    </row>
    <row r="37" spans="1:5" ht="12.75">
      <c r="A37" s="36" t="s">
        <v>52</v>
      </c>
      <c r="E37" s="37" t="s">
        <v>125</v>
      </c>
    </row>
    <row r="38" spans="1:5" ht="76.5">
      <c r="A38" t="s">
        <v>53</v>
      </c>
      <c r="E38" s="35" t="s">
        <v>126</v>
      </c>
    </row>
    <row r="39" spans="1:16" ht="12.75">
      <c r="A39" s="25" t="s">
        <v>45</v>
      </c>
      <c s="29" t="s">
        <v>79</v>
      </c>
      <c s="29" t="s">
        <v>127</v>
      </c>
      <c s="25" t="s">
        <v>47</v>
      </c>
      <c s="30" t="s">
        <v>128</v>
      </c>
      <c s="31" t="s">
        <v>129</v>
      </c>
      <c s="32">
        <v>1045</v>
      </c>
      <c s="33">
        <v>0</v>
      </c>
      <c s="33">
        <f>ROUND(ROUND(H39,2)*ROUND(G39,5),2)</f>
      </c>
      <c r="O39">
        <f>(I39*21)/100</f>
      </c>
      <c t="s">
        <v>24</v>
      </c>
    </row>
    <row r="40" spans="1:5" ht="12.75">
      <c r="A40" s="34" t="s">
        <v>50</v>
      </c>
      <c r="E40" s="35" t="s">
        <v>47</v>
      </c>
    </row>
    <row r="41" spans="1:5" ht="12.75">
      <c r="A41" s="36" t="s">
        <v>52</v>
      </c>
      <c r="E41" s="37" t="s">
        <v>130</v>
      </c>
    </row>
    <row r="42" spans="1:5" ht="102">
      <c r="A42" t="s">
        <v>53</v>
      </c>
      <c r="E42" s="35" t="s">
        <v>121</v>
      </c>
    </row>
    <row r="43" spans="1:16" ht="12.75">
      <c r="A43" s="25" t="s">
        <v>45</v>
      </c>
      <c s="29" t="s">
        <v>40</v>
      </c>
      <c s="29" t="s">
        <v>131</v>
      </c>
      <c s="25" t="s">
        <v>47</v>
      </c>
      <c s="30" t="s">
        <v>132</v>
      </c>
      <c s="31" t="s">
        <v>129</v>
      </c>
      <c s="32">
        <v>6479</v>
      </c>
      <c s="33">
        <v>0</v>
      </c>
      <c s="33">
        <f>ROUND(ROUND(H43,2)*ROUND(G43,5),2)</f>
      </c>
      <c r="O43">
        <f>(I43*21)/100</f>
      </c>
      <c t="s">
        <v>24</v>
      </c>
    </row>
    <row r="44" spans="1:5" ht="12.75">
      <c r="A44" s="34" t="s">
        <v>50</v>
      </c>
      <c r="E44" s="35" t="s">
        <v>133</v>
      </c>
    </row>
    <row r="45" spans="1:5" ht="25.5">
      <c r="A45" s="36" t="s">
        <v>52</v>
      </c>
      <c r="E45" s="37" t="s">
        <v>134</v>
      </c>
    </row>
    <row r="46" spans="1:5" ht="51">
      <c r="A46" t="s">
        <v>53</v>
      </c>
      <c r="E46" s="35" t="s">
        <v>135</v>
      </c>
    </row>
    <row r="47" spans="1:16" ht="12.75">
      <c r="A47" s="25" t="s">
        <v>45</v>
      </c>
      <c s="29" t="s">
        <v>42</v>
      </c>
      <c s="29" t="s">
        <v>136</v>
      </c>
      <c s="25" t="s">
        <v>47</v>
      </c>
      <c s="30" t="s">
        <v>137</v>
      </c>
      <c s="31" t="s">
        <v>129</v>
      </c>
      <c s="32">
        <v>6412</v>
      </c>
      <c s="33">
        <v>0</v>
      </c>
      <c s="33">
        <f>ROUND(ROUND(H47,2)*ROUND(G47,5),2)</f>
      </c>
      <c r="O47">
        <f>(I47*21)/100</f>
      </c>
      <c t="s">
        <v>24</v>
      </c>
    </row>
    <row r="48" spans="1:5" ht="12.75">
      <c r="A48" s="34" t="s">
        <v>50</v>
      </c>
      <c r="E48" s="35" t="s">
        <v>138</v>
      </c>
    </row>
    <row r="49" spans="1:5" ht="89.25">
      <c r="A49" s="36" t="s">
        <v>52</v>
      </c>
      <c r="E49" s="37" t="s">
        <v>139</v>
      </c>
    </row>
    <row r="50" spans="1:5" ht="51">
      <c r="A50" t="s">
        <v>53</v>
      </c>
      <c r="E50" s="35" t="s">
        <v>140</v>
      </c>
    </row>
    <row r="51" spans="1:16" ht="12.75">
      <c r="A51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129</v>
      </c>
      <c s="32">
        <v>6295</v>
      </c>
      <c s="33">
        <v>0</v>
      </c>
      <c s="33">
        <f>ROUND(ROUND(H51,2)*ROUND(G51,5),2)</f>
      </c>
      <c r="O51">
        <f>(I51*21)/100</f>
      </c>
      <c t="s">
        <v>24</v>
      </c>
    </row>
    <row r="52" spans="1:5" ht="12.75">
      <c r="A52" s="34" t="s">
        <v>50</v>
      </c>
      <c r="E52" s="35" t="s">
        <v>144</v>
      </c>
    </row>
    <row r="53" spans="1:5" ht="63.75">
      <c r="A53" s="36" t="s">
        <v>52</v>
      </c>
      <c r="E53" s="37" t="s">
        <v>145</v>
      </c>
    </row>
    <row r="54" spans="1:5" ht="140.25">
      <c r="A54" t="s">
        <v>53</v>
      </c>
      <c r="E54" s="35" t="s">
        <v>146</v>
      </c>
    </row>
    <row r="55" spans="1:16" ht="12.75">
      <c r="A55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129</v>
      </c>
      <c s="32">
        <v>6387</v>
      </c>
      <c s="33">
        <v>0</v>
      </c>
      <c s="33">
        <f>ROUND(ROUND(H55,2)*ROUND(G55,5),2)</f>
      </c>
      <c r="O55">
        <f>(I55*21)/100</f>
      </c>
      <c t="s">
        <v>24</v>
      </c>
    </row>
    <row r="56" spans="1:5" ht="12.75">
      <c r="A56" s="34" t="s">
        <v>50</v>
      </c>
      <c r="E56" s="35" t="s">
        <v>150</v>
      </c>
    </row>
    <row r="57" spans="1:5" ht="51">
      <c r="A57" s="36" t="s">
        <v>52</v>
      </c>
      <c r="E57" s="37" t="s">
        <v>151</v>
      </c>
    </row>
    <row r="58" spans="1:5" ht="140.25">
      <c r="A58" t="s">
        <v>53</v>
      </c>
      <c r="E58" s="35" t="s">
        <v>146</v>
      </c>
    </row>
    <row r="59" spans="1:18" ht="12.75" customHeight="1">
      <c r="A59" s="6" t="s">
        <v>43</v>
      </c>
      <c s="6"/>
      <c s="40" t="s">
        <v>40</v>
      </c>
      <c s="6"/>
      <c s="27" t="s">
        <v>152</v>
      </c>
      <c s="6"/>
      <c s="6"/>
      <c s="6"/>
      <c s="41">
        <f>0+Q59</f>
      </c>
      <c r="O59">
        <f>0+R59</f>
      </c>
      <c r="Q59">
        <f>0+I60+I64</f>
      </c>
      <c>
        <f>0+O60+O64</f>
      </c>
    </row>
    <row r="60" spans="1:16" ht="12.75">
      <c r="A60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156</v>
      </c>
      <c s="32">
        <v>60.3</v>
      </c>
      <c s="33">
        <v>0</v>
      </c>
      <c s="33">
        <f>ROUND(ROUND(H60,2)*ROUND(G60,5),2)</f>
      </c>
      <c r="O60">
        <f>(I60*21)/100</f>
      </c>
      <c t="s">
        <v>24</v>
      </c>
    </row>
    <row r="61" spans="1:5" ht="12.75">
      <c r="A61" s="34" t="s">
        <v>50</v>
      </c>
      <c r="E61" s="35" t="s">
        <v>157</v>
      </c>
    </row>
    <row r="62" spans="1:5" ht="38.25">
      <c r="A62" s="36" t="s">
        <v>52</v>
      </c>
      <c r="E62" s="37" t="s">
        <v>158</v>
      </c>
    </row>
    <row r="63" spans="1:5" ht="25.5">
      <c r="A63" t="s">
        <v>53</v>
      </c>
      <c r="E63" s="35" t="s">
        <v>159</v>
      </c>
    </row>
    <row r="64" spans="1:16" ht="12.75">
      <c r="A64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156</v>
      </c>
      <c s="32">
        <v>60.3</v>
      </c>
      <c s="33">
        <v>0</v>
      </c>
      <c s="33">
        <f>ROUND(ROUND(H64,2)*ROUND(G64,5),2)</f>
      </c>
      <c r="O64">
        <f>(I64*21)/100</f>
      </c>
      <c t="s">
        <v>24</v>
      </c>
    </row>
    <row r="65" spans="1:5" ht="12.75">
      <c r="A65" s="34" t="s">
        <v>50</v>
      </c>
      <c r="E65" s="35" t="s">
        <v>163</v>
      </c>
    </row>
    <row r="66" spans="1:5" ht="12.75">
      <c r="A66" s="36" t="s">
        <v>52</v>
      </c>
      <c r="E66" s="37" t="s">
        <v>164</v>
      </c>
    </row>
    <row r="67" spans="1:5" ht="38.25">
      <c r="A67" t="s">
        <v>53</v>
      </c>
      <c r="E67" s="35" t="s">
        <v>165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166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166</v>
      </c>
      <c s="6"/>
      <c s="18" t="s">
        <v>167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168</v>
      </c>
      <c s="25" t="s">
        <v>47</v>
      </c>
      <c s="30" t="s">
        <v>169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25.5">
      <c r="A10" s="34" t="s">
        <v>50</v>
      </c>
      <c r="E10" s="35" t="s">
        <v>170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171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171</v>
      </c>
      <c s="6"/>
      <c s="18" t="s">
        <v>172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152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30</v>
      </c>
      <c s="29" t="s">
        <v>173</v>
      </c>
      <c s="25" t="s">
        <v>30</v>
      </c>
      <c s="30" t="s">
        <v>174</v>
      </c>
      <c s="31" t="s">
        <v>175</v>
      </c>
      <c s="32">
        <v>20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25.5">
      <c r="A10" s="34" t="s">
        <v>50</v>
      </c>
      <c r="E10" s="35" t="s">
        <v>176</v>
      </c>
    </row>
    <row r="11" spans="1:5" ht="25.5">
      <c r="A11" s="36" t="s">
        <v>52</v>
      </c>
      <c r="E11" s="37" t="s">
        <v>177</v>
      </c>
    </row>
    <row r="12" spans="1:5" ht="51">
      <c r="A12" t="s">
        <v>53</v>
      </c>
      <c r="E12" s="35" t="s">
        <v>178</v>
      </c>
    </row>
    <row r="13" spans="1:16" ht="12.75">
      <c r="A13" s="25" t="s">
        <v>45</v>
      </c>
      <c s="29" t="s">
        <v>24</v>
      </c>
      <c s="29" t="s">
        <v>173</v>
      </c>
      <c s="25" t="s">
        <v>24</v>
      </c>
      <c s="30" t="s">
        <v>174</v>
      </c>
      <c s="31" t="s">
        <v>175</v>
      </c>
      <c s="32">
        <v>20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179</v>
      </c>
    </row>
    <row r="15" spans="1:5" ht="12.75">
      <c r="A15" s="36" t="s">
        <v>52</v>
      </c>
      <c r="E15" s="37" t="s">
        <v>180</v>
      </c>
    </row>
    <row r="16" spans="1:5" ht="51">
      <c r="A16" t="s">
        <v>53</v>
      </c>
      <c r="E16" s="35" t="s">
        <v>178</v>
      </c>
    </row>
    <row r="17" spans="1:16" ht="25.5">
      <c r="A17" s="25" t="s">
        <v>45</v>
      </c>
      <c s="29" t="s">
        <v>23</v>
      </c>
      <c s="29" t="s">
        <v>181</v>
      </c>
      <c s="25" t="s">
        <v>47</v>
      </c>
      <c s="30" t="s">
        <v>182</v>
      </c>
      <c s="31" t="s">
        <v>129</v>
      </c>
      <c s="32">
        <v>261.625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12.75">
      <c r="A18" s="34" t="s">
        <v>50</v>
      </c>
      <c r="E18" s="35" t="s">
        <v>183</v>
      </c>
    </row>
    <row r="19" spans="1:5" ht="38.25">
      <c r="A19" s="36" t="s">
        <v>52</v>
      </c>
      <c r="E19" s="37" t="s">
        <v>184</v>
      </c>
    </row>
    <row r="20" spans="1:5" ht="38.25">
      <c r="A20" t="s">
        <v>53</v>
      </c>
      <c r="E20" s="35" t="s">
        <v>185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